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SERVER1.rjsanderson.local\RedirectedFolders\John\My Documents\Marketing\Website\"/>
    </mc:Choice>
  </mc:AlternateContent>
  <xr:revisionPtr revIDLastSave="0" documentId="13_ncr:1_{375CA7B2-5D71-4632-9E99-349A3F89EB20}" xr6:coauthVersionLast="46" xr6:coauthVersionMax="46" xr10:uidLastSave="{00000000-0000-0000-0000-000000000000}"/>
  <bookViews>
    <workbookView xWindow="-120" yWindow="-120" windowWidth="29040" windowHeight="15840" xr2:uid="{6D9A8358-6E3C-4BF5-9BCA-AB3E10F44515}"/>
  </bookViews>
  <sheets>
    <sheet name="Calculation" sheetId="2" r:id="rId1"/>
    <sheet name="Assumption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2" l="1"/>
  <c r="F22" i="2"/>
  <c r="C22" i="2"/>
  <c r="I9" i="2"/>
  <c r="F9" i="2"/>
  <c r="C9" i="2"/>
  <c r="I23" i="2"/>
  <c r="I21" i="2"/>
  <c r="I20" i="2"/>
  <c r="I19" i="2"/>
  <c r="I18" i="2"/>
  <c r="I17" i="2"/>
  <c r="I16" i="2"/>
  <c r="F23" i="2"/>
  <c r="F21" i="2"/>
  <c r="F20" i="2"/>
  <c r="F19" i="2"/>
  <c r="F18" i="2"/>
  <c r="F17" i="2"/>
  <c r="F16" i="2"/>
  <c r="C23" i="2"/>
  <c r="C21" i="2"/>
  <c r="C20" i="2"/>
  <c r="C19" i="2"/>
  <c r="C18" i="2"/>
  <c r="C17" i="2"/>
  <c r="C16" i="2"/>
  <c r="I10" i="2"/>
  <c r="I8" i="2"/>
  <c r="I7" i="2"/>
  <c r="I6" i="2"/>
  <c r="I5" i="2"/>
  <c r="I4" i="2"/>
  <c r="I3" i="2"/>
  <c r="F10" i="2"/>
  <c r="F8" i="2"/>
  <c r="F7" i="2"/>
  <c r="F6" i="2"/>
  <c r="F5" i="2"/>
  <c r="F4" i="2"/>
  <c r="F3" i="2"/>
  <c r="C5" i="2"/>
  <c r="C6" i="2"/>
  <c r="C10" i="2"/>
  <c r="C8" i="2"/>
  <c r="C7" i="2"/>
  <c r="C4" i="2"/>
  <c r="C3" i="2"/>
  <c r="B32" i="2" l="1"/>
  <c r="H13" i="2"/>
  <c r="E12" i="2"/>
  <c r="E27" i="2"/>
  <c r="H26" i="2"/>
  <c r="H27" i="2"/>
  <c r="E26" i="2"/>
  <c r="B27" i="2"/>
  <c r="H12" i="2"/>
  <c r="E13" i="2"/>
  <c r="B26" i="2"/>
  <c r="B13" i="2"/>
  <c r="B12" i="2"/>
  <c r="B31" i="2" l="1"/>
  <c r="B30" i="2"/>
  <c r="D30" i="2" s="1"/>
  <c r="B29" i="2"/>
  <c r="D31" i="2" l="1"/>
</calcChain>
</file>

<file path=xl/sharedStrings.xml><?xml version="1.0" encoding="utf-8"?>
<sst xmlns="http://schemas.openxmlformats.org/spreadsheetml/2006/main" count="86" uniqueCount="37">
  <si>
    <t>Loan Amount</t>
  </si>
  <si>
    <t>Exit Fee</t>
  </si>
  <si>
    <t>Monthly Repayment</t>
  </si>
  <si>
    <t>IO Period</t>
  </si>
  <si>
    <t>Headline Rate</t>
  </si>
  <si>
    <t>Temp Rate</t>
  </si>
  <si>
    <t>Temp RatePeriod</t>
  </si>
  <si>
    <t>total interest</t>
  </si>
  <si>
    <t>Important information - The results shown on this calculator are based on the following assumptions:</t>
  </si>
  <si>
    <t>1) Interest rates, repayments and account fees on the new and existing loans will remain unchanged for the life of the loan.</t>
  </si>
  <si>
    <t>2) Repayments are made monthly in arrears, all fees (Exit, Establishment and ongoing account fee) are paid as they fall due.</t>
  </si>
  <si>
    <t>3) The Interest Difference field is a cumulative total based on the total interest charged for the life of the loan.</t>
  </si>
  <si>
    <t>6) Total Difference is the summation of Interest Difference (positive or negative), Ongoing Fee Difference (positive or negative) and Total Exit/Establishment Fee.</t>
  </si>
  <si>
    <t>7) Results are rounded to the nearest dollar.</t>
  </si>
  <si>
    <t>Ongoing Fees (Annual)</t>
  </si>
  <si>
    <t>Remaining Term (years)</t>
  </si>
  <si>
    <t>Establishment Fees &amp; LMI</t>
  </si>
  <si>
    <t>Interest Difference</t>
  </si>
  <si>
    <t>Cashflow Difference</t>
  </si>
  <si>
    <t>Total Difference</t>
  </si>
  <si>
    <t>Setup Cost</t>
  </si>
  <si>
    <t>Existing Loan Structure</t>
  </si>
  <si>
    <t>Refinanced Loan Structure</t>
  </si>
  <si>
    <t xml:space="preserve">Interest is calculated on a monthly basis of 12 equal months in each loan term year with monthly repayments in arrears.  </t>
  </si>
  <si>
    <t xml:space="preserve">This may be different to the actual method of calculation applied to the loans. </t>
  </si>
  <si>
    <t xml:space="preserve"> The results provided are approximate based on the above assumptions, which may not reflect your clients' current or future situations.</t>
  </si>
  <si>
    <t>4) The Total Difference field is a cumulative total calculated over the life of the loan.</t>
  </si>
  <si>
    <t>5) Setup Costs is the total of all exit and establishment fees as one-off charges.</t>
  </si>
  <si>
    <t>LOAN1</t>
  </si>
  <si>
    <t>LOAN2</t>
  </si>
  <si>
    <t>LOAN3</t>
  </si>
  <si>
    <t>Disclaimer:</t>
  </si>
  <si>
    <t>Results are based on information you have provided and do not take your personal circumstances into account.</t>
  </si>
  <si>
    <t>Using this calculator does not guarantee you will be eligible for a loan. You will need to satisfy your lender's lending criteria.</t>
  </si>
  <si>
    <t>It is not intended to be your sole source of information when making a financial decision. You may wish to consider getting advice from a licensed finance professional.</t>
  </si>
  <si>
    <t>This is a guide, not a prediction. Amounts and repayment periods are estimates only, actual amounts may be higher or lower.</t>
  </si>
  <si>
    <t>The results from these calculators are an approximate guide only and do not constitute specialist advice. The calculations used should not be relied upon for the purposes of entering into any legal or financial commitments.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</si>
</sst>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4"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2" fillId="0" borderId="2" xfId="0" applyFont="1" applyBorder="1" applyAlignment="1">
      <alignment horizontal="center"/>
    </xf>
    <xf numFmtId="0" fontId="2" fillId="0" borderId="3" xfId="0" applyFont="1" applyBorder="1" applyAlignment="1">
      <alignment horizontal="center"/>
    </xf>
    <xf numFmtId="0" fontId="0" fillId="0" borderId="1" xfId="0" applyBorder="1"/>
    <xf numFmtId="0" fontId="0" fillId="0" borderId="4" xfId="0" applyBorder="1"/>
    <xf numFmtId="0" fontId="0" fillId="0" borderId="5" xfId="0" applyBorder="1"/>
    <xf numFmtId="0" fontId="0" fillId="0" borderId="8" xfId="0" applyBorder="1" applyAlignment="1">
      <alignment horizontal="center"/>
    </xf>
    <xf numFmtId="0" fontId="2" fillId="4" borderId="1" xfId="0" applyFont="1" applyFill="1" applyBorder="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6" fontId="0" fillId="3" borderId="6" xfId="0" applyNumberFormat="1" applyFill="1" applyBorder="1" applyAlignment="1" applyProtection="1">
      <alignment horizontal="center"/>
      <protection locked="0"/>
    </xf>
    <xf numFmtId="10" fontId="0" fillId="3" borderId="7" xfId="0" applyNumberFormat="1" applyFill="1" applyBorder="1" applyAlignment="1" applyProtection="1">
      <alignment horizontal="center"/>
      <protection locked="0"/>
    </xf>
    <xf numFmtId="0" fontId="0" fillId="3" borderId="7" xfId="0" applyFill="1" applyBorder="1" applyAlignment="1" applyProtection="1">
      <alignment horizontal="center"/>
      <protection locked="0"/>
    </xf>
    <xf numFmtId="6" fontId="0" fillId="3" borderId="7" xfId="0" applyNumberFormat="1" applyFill="1" applyBorder="1" applyAlignment="1" applyProtection="1">
      <alignment horizontal="center"/>
      <protection locked="0"/>
    </xf>
    <xf numFmtId="164" fontId="0" fillId="3" borderId="7" xfId="0" applyNumberFormat="1" applyFill="1" applyBorder="1" applyAlignment="1" applyProtection="1">
      <alignment horizontal="center"/>
      <protection locked="0"/>
    </xf>
    <xf numFmtId="164" fontId="0" fillId="0" borderId="9" xfId="0" applyNumberFormat="1" applyBorder="1" applyAlignment="1" applyProtection="1">
      <alignment horizontal="center"/>
      <protection hidden="1"/>
    </xf>
    <xf numFmtId="6" fontId="0" fillId="0" borderId="9" xfId="0" applyNumberFormat="1" applyBorder="1" applyAlignment="1" applyProtection="1">
      <alignment horizontal="center"/>
      <protection hidden="1"/>
    </xf>
    <xf numFmtId="6" fontId="2" fillId="0" borderId="0" xfId="0" applyNumberFormat="1" applyFont="1" applyAlignment="1" applyProtection="1">
      <alignment horizontal="center"/>
      <protection hidden="1"/>
    </xf>
    <xf numFmtId="6" fontId="2" fillId="4" borderId="3" xfId="0" applyNumberFormat="1" applyFont="1" applyFill="1" applyBorder="1" applyAlignment="1" applyProtection="1">
      <alignment horizontal="center"/>
      <protection hidden="1"/>
    </xf>
  </cellXfs>
  <cellStyles count="1">
    <cellStyle name="Normal" xfId="0" builtinId="0"/>
  </cellStyles>
  <dxfs count="2">
    <dxf>
      <font>
        <b/>
        <i val="0"/>
        <color rgb="FF00B05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186170</xdr:colOff>
      <xdr:row>0</xdr:row>
      <xdr:rowOff>685800</xdr:rowOff>
    </xdr:to>
    <xdr:pic>
      <xdr:nvPicPr>
        <xdr:cNvPr id="3" name="Picture 2">
          <a:extLst>
            <a:ext uri="{FF2B5EF4-FFF2-40B4-BE49-F238E27FC236}">
              <a16:creationId xmlns:a16="http://schemas.microsoft.com/office/drawing/2014/main" id="{7DE28683-2D0D-4AE9-B81B-E7997A608B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76845"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7ADE8-2BF4-4BF2-AE2C-7055F369BE08}">
  <dimension ref="A1:I38"/>
  <sheetViews>
    <sheetView tabSelected="1" workbookViewId="0">
      <selection activeCell="B19" sqref="B19"/>
    </sheetView>
  </sheetViews>
  <sheetFormatPr defaultRowHeight="15" x14ac:dyDescent="0.25"/>
  <cols>
    <col min="1" max="1" width="23.85546875" customWidth="1"/>
    <col min="2" max="2" width="12" bestFit="1" customWidth="1"/>
    <col min="3" max="3" width="0" hidden="1" customWidth="1"/>
    <col min="4" max="4" width="24" bestFit="1" customWidth="1"/>
    <col min="6" max="6" width="0" hidden="1" customWidth="1"/>
    <col min="7" max="7" width="24" bestFit="1" customWidth="1"/>
    <col min="9" max="9" width="0" hidden="1" customWidth="1"/>
  </cols>
  <sheetData>
    <row r="1" spans="1:9" ht="63.75" customHeight="1" thickBot="1" x14ac:dyDescent="0.3">
      <c r="A1" s="8" t="s">
        <v>21</v>
      </c>
      <c r="B1" s="9"/>
      <c r="C1" s="9"/>
      <c r="D1" s="9"/>
      <c r="E1" s="9"/>
      <c r="F1" s="9"/>
      <c r="G1" s="9"/>
      <c r="H1" s="9"/>
      <c r="I1" s="10"/>
    </row>
    <row r="2" spans="1:9" ht="15.75" thickBot="1" x14ac:dyDescent="0.3">
      <c r="A2" s="3"/>
      <c r="B2" s="1" t="s">
        <v>28</v>
      </c>
      <c r="C2" s="1"/>
      <c r="D2" s="1"/>
      <c r="E2" s="1" t="s">
        <v>29</v>
      </c>
      <c r="F2" s="1"/>
      <c r="G2" s="1"/>
      <c r="H2" s="2" t="s">
        <v>30</v>
      </c>
    </row>
    <row r="3" spans="1:9" x14ac:dyDescent="0.25">
      <c r="A3" s="4" t="s">
        <v>0</v>
      </c>
      <c r="B3" s="17"/>
      <c r="C3">
        <f>B3</f>
        <v>0</v>
      </c>
      <c r="D3" s="4" t="s">
        <v>0</v>
      </c>
      <c r="E3" s="17"/>
      <c r="F3">
        <f>E3</f>
        <v>0</v>
      </c>
      <c r="G3" s="4" t="s">
        <v>0</v>
      </c>
      <c r="H3" s="17"/>
      <c r="I3">
        <f>H3</f>
        <v>0</v>
      </c>
    </row>
    <row r="4" spans="1:9" x14ac:dyDescent="0.25">
      <c r="A4" s="5" t="s">
        <v>4</v>
      </c>
      <c r="B4" s="18"/>
      <c r="C4">
        <f>B4</f>
        <v>0</v>
      </c>
      <c r="D4" s="5" t="s">
        <v>4</v>
      </c>
      <c r="E4" s="18"/>
      <c r="F4">
        <f>E4</f>
        <v>0</v>
      </c>
      <c r="G4" s="5" t="s">
        <v>4</v>
      </c>
      <c r="H4" s="18"/>
      <c r="I4">
        <f>H4</f>
        <v>0</v>
      </c>
    </row>
    <row r="5" spans="1:9" x14ac:dyDescent="0.25">
      <c r="A5" s="5" t="s">
        <v>15</v>
      </c>
      <c r="B5" s="19"/>
      <c r="C5">
        <f>B5*12</f>
        <v>0</v>
      </c>
      <c r="D5" s="5" t="s">
        <v>15</v>
      </c>
      <c r="E5" s="19"/>
      <c r="F5">
        <f>E5*12</f>
        <v>0</v>
      </c>
      <c r="G5" s="5" t="s">
        <v>15</v>
      </c>
      <c r="H5" s="19"/>
      <c r="I5">
        <f>H5*12</f>
        <v>0</v>
      </c>
    </row>
    <row r="6" spans="1:9" x14ac:dyDescent="0.25">
      <c r="A6" s="5" t="s">
        <v>5</v>
      </c>
      <c r="B6" s="18"/>
      <c r="C6">
        <f>B6</f>
        <v>0</v>
      </c>
      <c r="D6" s="5" t="s">
        <v>5</v>
      </c>
      <c r="E6" s="18"/>
      <c r="F6">
        <f>E6</f>
        <v>0</v>
      </c>
      <c r="G6" s="5" t="s">
        <v>5</v>
      </c>
      <c r="H6" s="18"/>
      <c r="I6">
        <f>H6</f>
        <v>0</v>
      </c>
    </row>
    <row r="7" spans="1:9" x14ac:dyDescent="0.25">
      <c r="A7" s="5" t="s">
        <v>6</v>
      </c>
      <c r="B7" s="19"/>
      <c r="C7">
        <f>B7</f>
        <v>0</v>
      </c>
      <c r="D7" s="5" t="s">
        <v>6</v>
      </c>
      <c r="E7" s="19"/>
      <c r="F7">
        <f>E7</f>
        <v>0</v>
      </c>
      <c r="G7" s="5" t="s">
        <v>6</v>
      </c>
      <c r="H7" s="19"/>
      <c r="I7">
        <f>H7</f>
        <v>0</v>
      </c>
    </row>
    <row r="8" spans="1:9" x14ac:dyDescent="0.25">
      <c r="A8" s="5" t="s">
        <v>3</v>
      </c>
      <c r="B8" s="19"/>
      <c r="C8">
        <f>B8</f>
        <v>0</v>
      </c>
      <c r="D8" s="5" t="s">
        <v>3</v>
      </c>
      <c r="E8" s="19"/>
      <c r="F8">
        <f>E8</f>
        <v>0</v>
      </c>
      <c r="G8" s="5" t="s">
        <v>3</v>
      </c>
      <c r="H8" s="19"/>
      <c r="I8">
        <f>H8</f>
        <v>0</v>
      </c>
    </row>
    <row r="9" spans="1:9" x14ac:dyDescent="0.25">
      <c r="A9" s="5" t="s">
        <v>14</v>
      </c>
      <c r="B9" s="20"/>
      <c r="C9">
        <f>B9/12</f>
        <v>0</v>
      </c>
      <c r="D9" s="5" t="s">
        <v>14</v>
      </c>
      <c r="E9" s="20"/>
      <c r="F9">
        <f>E9/12</f>
        <v>0</v>
      </c>
      <c r="G9" s="5" t="s">
        <v>14</v>
      </c>
      <c r="H9" s="20"/>
      <c r="I9">
        <f>H9/12</f>
        <v>0</v>
      </c>
    </row>
    <row r="10" spans="1:9" x14ac:dyDescent="0.25">
      <c r="A10" s="5" t="s">
        <v>1</v>
      </c>
      <c r="B10" s="21"/>
      <c r="C10">
        <f>B10</f>
        <v>0</v>
      </c>
      <c r="D10" s="5" t="s">
        <v>1</v>
      </c>
      <c r="E10" s="21"/>
      <c r="F10">
        <f>E10</f>
        <v>0</v>
      </c>
      <c r="G10" s="5" t="s">
        <v>1</v>
      </c>
      <c r="H10" s="21"/>
      <c r="I10">
        <f>H10</f>
        <v>0</v>
      </c>
    </row>
    <row r="11" spans="1:9" hidden="1" x14ac:dyDescent="0.25">
      <c r="B11" s="6"/>
      <c r="E11" s="6"/>
      <c r="H11" s="6"/>
    </row>
    <row r="12" spans="1:9" hidden="1" x14ac:dyDescent="0.25">
      <c r="A12" t="s">
        <v>7</v>
      </c>
      <c r="B12" s="6">
        <f>IF(C5=C8,(C3*(C6/12)*C7)+((C3*(C4/12))*(C5-C7)),IF(C8&lt;C7,(C3*(C6/12)*C8)+(PMT(C6/12,C5-C8,-C3)*(C7-C8))+(PMT(C4/12,C5-C7,-FV(C6/12,C7-C8,PMT(C6/12,C5-C8,-C3),-C3))*(C5-C7))-C3,(C3*(C6/12)*C7)+(C3*(C4/12)*(C8-C7))+(PMT(C4/12,C5-C8,-C3)*(C5-C8)-C3)))</f>
        <v>0</v>
      </c>
      <c r="D12" t="s">
        <v>7</v>
      </c>
      <c r="E12" s="6">
        <f>IF(F5=F8,(F3*(F6/12)*F7)+((F3*(F4/12))*(F5-F7)),IF(F8&lt;F7,(F3*(F6/12)*F8)+(PMT(F6/12,F5-F8,-F3)*(F7-F8))+(PMT(F4/12,F5-F7,-FV(F6/12,F7-F8,PMT(F6/12,F5-F8,-F3),-F3))*(F5-F7))-F3,(F3*(F6/12)*F7)+(F3*(F4/12)*(F8-F7))+(PMT(F4/12,F5-F8,-F3)*(F5-F8)-F3)))</f>
        <v>0</v>
      </c>
      <c r="G12" t="s">
        <v>7</v>
      </c>
      <c r="H12" s="6">
        <f>IF(I5=I8,(I3*(I6/12)*I7)+((I3*(I4/12))*(I5-I7)),IF(I8&lt;I7,(I3*(I6/12)*I8)+(PMT(I6/12,I5-I8,-I3)*(I7-I8))+(PMT(I4/12,I5-I7,-FV(I6/12,I7-I8,PMT(I6/12,I5-I8,-I3),-I3))*(I5-I7))-I3,(I3*(I6/12)*I7)+(I3*(I4/12)*(I8-I7))+(PMT(I4/12,I5-I8,-I3)*(I5-I8)-I3)))</f>
        <v>0</v>
      </c>
    </row>
    <row r="13" spans="1:9" ht="15.75" thickBot="1" x14ac:dyDescent="0.3">
      <c r="A13" t="s">
        <v>2</v>
      </c>
      <c r="B13" s="22">
        <f>IF(OR(C3=0,C4=0,C5=0),0,IF(AND(C6=0,C7=0)=AND(C6&lt;&gt;0,C7&lt;&gt;0),0,IF(C8=0,PMT(IF(C6=0,C4,C6)/12,C5,-C3),C3*IF(C6=0,C4,C6)/12)))</f>
        <v>0</v>
      </c>
      <c r="D13" t="s">
        <v>2</v>
      </c>
      <c r="E13" s="22">
        <f>IF(OR(F3=0,F4=0,F5=0),0,IF(AND(F6=0,F7=0)=AND(F6&lt;&gt;0,F7&lt;&gt;0),0,IF(F8=0,PMT(IF(F6=0,F4,F6)/12,F5,-F3),F3*IF(F6=0,F4,F6)/12)))</f>
        <v>0</v>
      </c>
      <c r="G13" t="s">
        <v>2</v>
      </c>
      <c r="H13" s="22">
        <f>IF(OR(I3=0,I4=0,I5=0),0,IF(AND(I6=0,I7=0)=AND(I6&lt;&gt;0,I7&lt;&gt;0),0,IF(I8=0,PMT(IF(I6=0,I4,I6)/12,I5,-I3),I3*IF(I6=0,I4,I6)/12)))</f>
        <v>0</v>
      </c>
    </row>
    <row r="14" spans="1:9" ht="15.75" thickBot="1" x14ac:dyDescent="0.3"/>
    <row r="15" spans="1:9" ht="15.75" thickBot="1" x14ac:dyDescent="0.3">
      <c r="A15" s="8" t="s">
        <v>22</v>
      </c>
      <c r="B15" s="9"/>
      <c r="C15" s="9"/>
      <c r="D15" s="9"/>
      <c r="E15" s="9"/>
      <c r="F15" s="9"/>
      <c r="G15" s="9"/>
      <c r="H15" s="9"/>
      <c r="I15" s="10"/>
    </row>
    <row r="16" spans="1:9" x14ac:dyDescent="0.25">
      <c r="A16" s="4" t="s">
        <v>0</v>
      </c>
      <c r="B16" s="17"/>
      <c r="C16">
        <f>B16</f>
        <v>0</v>
      </c>
      <c r="D16" s="4" t="s">
        <v>0</v>
      </c>
      <c r="E16" s="17"/>
      <c r="F16">
        <f>E16</f>
        <v>0</v>
      </c>
      <c r="G16" s="4" t="s">
        <v>0</v>
      </c>
      <c r="H16" s="17"/>
      <c r="I16">
        <f>H16</f>
        <v>0</v>
      </c>
    </row>
    <row r="17" spans="1:9" x14ac:dyDescent="0.25">
      <c r="A17" s="5" t="s">
        <v>4</v>
      </c>
      <c r="B17" s="18"/>
      <c r="C17">
        <f>B17</f>
        <v>0</v>
      </c>
      <c r="D17" s="5" t="s">
        <v>4</v>
      </c>
      <c r="E17" s="18"/>
      <c r="F17">
        <f>E17</f>
        <v>0</v>
      </c>
      <c r="G17" s="5" t="s">
        <v>4</v>
      </c>
      <c r="H17" s="18"/>
      <c r="I17">
        <f>H17</f>
        <v>0</v>
      </c>
    </row>
    <row r="18" spans="1:9" x14ac:dyDescent="0.25">
      <c r="A18" s="5" t="s">
        <v>15</v>
      </c>
      <c r="B18" s="19"/>
      <c r="C18">
        <f>B18*12</f>
        <v>0</v>
      </c>
      <c r="D18" s="5" t="s">
        <v>15</v>
      </c>
      <c r="E18" s="19"/>
      <c r="F18">
        <f>E18*12</f>
        <v>0</v>
      </c>
      <c r="G18" s="5" t="s">
        <v>15</v>
      </c>
      <c r="H18" s="19"/>
      <c r="I18">
        <f>H18*12</f>
        <v>0</v>
      </c>
    </row>
    <row r="19" spans="1:9" x14ac:dyDescent="0.25">
      <c r="A19" s="5" t="s">
        <v>5</v>
      </c>
      <c r="B19" s="18"/>
      <c r="C19">
        <f>B19</f>
        <v>0</v>
      </c>
      <c r="D19" s="5" t="s">
        <v>5</v>
      </c>
      <c r="E19" s="18"/>
      <c r="F19">
        <f>E19</f>
        <v>0</v>
      </c>
      <c r="G19" s="5" t="s">
        <v>5</v>
      </c>
      <c r="H19" s="18"/>
      <c r="I19">
        <f>H19</f>
        <v>0</v>
      </c>
    </row>
    <row r="20" spans="1:9" x14ac:dyDescent="0.25">
      <c r="A20" s="5" t="s">
        <v>6</v>
      </c>
      <c r="B20" s="19"/>
      <c r="C20">
        <f>B20</f>
        <v>0</v>
      </c>
      <c r="D20" s="5" t="s">
        <v>6</v>
      </c>
      <c r="E20" s="19"/>
      <c r="F20">
        <f>E20</f>
        <v>0</v>
      </c>
      <c r="G20" s="5" t="s">
        <v>6</v>
      </c>
      <c r="H20" s="19"/>
      <c r="I20">
        <f>H20</f>
        <v>0</v>
      </c>
    </row>
    <row r="21" spans="1:9" x14ac:dyDescent="0.25">
      <c r="A21" s="5" t="s">
        <v>3</v>
      </c>
      <c r="B21" s="19"/>
      <c r="C21">
        <f>B21</f>
        <v>0</v>
      </c>
      <c r="D21" s="5" t="s">
        <v>3</v>
      </c>
      <c r="E21" s="19"/>
      <c r="F21">
        <f>E21</f>
        <v>0</v>
      </c>
      <c r="G21" s="5" t="s">
        <v>3</v>
      </c>
      <c r="H21" s="19"/>
      <c r="I21">
        <f>H21</f>
        <v>0</v>
      </c>
    </row>
    <row r="22" spans="1:9" x14ac:dyDescent="0.25">
      <c r="A22" s="5" t="s">
        <v>14</v>
      </c>
      <c r="B22" s="20"/>
      <c r="C22">
        <f>B22/12</f>
        <v>0</v>
      </c>
      <c r="D22" s="5" t="s">
        <v>14</v>
      </c>
      <c r="E22" s="20"/>
      <c r="F22">
        <f>E22/12</f>
        <v>0</v>
      </c>
      <c r="G22" s="5" t="s">
        <v>14</v>
      </c>
      <c r="H22" s="20"/>
      <c r="I22">
        <f>H22/12</f>
        <v>0</v>
      </c>
    </row>
    <row r="23" spans="1:9" x14ac:dyDescent="0.25">
      <c r="A23" s="5" t="s">
        <v>16</v>
      </c>
      <c r="B23" s="19"/>
      <c r="C23">
        <f>B23</f>
        <v>0</v>
      </c>
      <c r="D23" s="5" t="s">
        <v>16</v>
      </c>
      <c r="E23" s="19"/>
      <c r="F23">
        <f>E23</f>
        <v>0</v>
      </c>
      <c r="G23" s="5" t="s">
        <v>16</v>
      </c>
      <c r="H23" s="19"/>
      <c r="I23">
        <f>H23</f>
        <v>0</v>
      </c>
    </row>
    <row r="24" spans="1:9" hidden="1" x14ac:dyDescent="0.25">
      <c r="B24" s="6"/>
      <c r="E24" s="6"/>
      <c r="H24" s="6"/>
    </row>
    <row r="25" spans="1:9" hidden="1" x14ac:dyDescent="0.25">
      <c r="B25" s="6"/>
      <c r="E25" s="6"/>
      <c r="H25" s="6"/>
    </row>
    <row r="26" spans="1:9" hidden="1" x14ac:dyDescent="0.25">
      <c r="A26" t="s">
        <v>7</v>
      </c>
      <c r="B26" s="6">
        <f>IF(C18=C21,(C16*(C19/12)*C20)+((C16*(C17/12))*(C18-C20)),IF(C21&lt;C20,(C16*(C19/12)*C21)+(PMT(C19/12,C18-C21,-C16)*(C20-C21))+(PMT(C17/12,C18-C20,-FV(C19/12,C20-C21,PMT(C19/12,C18-C21,-C16),-C16))*(C18-C20))-C16,(C16*(C19/12)*C20)+(C16*(C17/12)*(C21-C20))+(PMT(C17/12,C18-C21,-C16)*(C18-C21)-C16)))</f>
        <v>0</v>
      </c>
      <c r="D26" t="s">
        <v>7</v>
      </c>
      <c r="E26" s="6">
        <f>IF(F18=F21,(F16*(F19/12)*F20)+((F16*(F17/12))*(F18-F20)),IF(F21&lt;F20,(F16*(F19/12)*F21)+(PMT(F19/12,F18-F21,-F16)*(F20-F21))+(PMT(F17/12,F18-F20,-FV(F19/12,F20-F21,PMT(F19/12,F18-F21,-F16),-F16))*(F18-F20))-F16,(F16*(F19/12)*F20)+(F16*(F17/12)*(F21-F20))+(PMT(F17/12,F18-F21,-F16)*(F18-F21)-F16)))</f>
        <v>0</v>
      </c>
      <c r="G26" t="s">
        <v>7</v>
      </c>
      <c r="H26" s="6">
        <f>IF(I18=I21,(I16*(I19/12)*I20)+((I16*(I17/12))*(I18-I20)),IF(I21&lt;I20,(I16*(I19/12)*I21)+(PMT(I19/12,I18-I21,-I16)*(I20-I21))+(PMT(I17/12,I18-I20,-FV(I19/12,I20-I21,PMT(I19/12,I18-I21,-I16),-I16))*(I18-I20))-I16,(I16*(I19/12)*I20)+(I16*(I17/12)*(I21-I20))+(PMT(I17/12,I18-I21,-I16)*(I18-I21)-I16)))</f>
        <v>0</v>
      </c>
    </row>
    <row r="27" spans="1:9" ht="15.75" thickBot="1" x14ac:dyDescent="0.3">
      <c r="A27" t="s">
        <v>2</v>
      </c>
      <c r="B27" s="23">
        <f>IF(OR(C16=0,C17=0,C18=0),0,IF(AND(C19=0,C20=0)=AND(C19&lt;&gt;0,C20&lt;&gt;0),0,IF(C21=0,PMT(IF(C19=0,C17,C19)/12,C18,-C16),C16*IF(C19=0,C17,C19)/12)))</f>
        <v>0</v>
      </c>
      <c r="D27" t="s">
        <v>2</v>
      </c>
      <c r="E27" s="22">
        <f>IF(OR(F16=0,F17=0,F18=0),0,IF(AND(F19=0,F20=0)=AND(F19&lt;&gt;0,F20&lt;&gt;0),0,IF(F21=0,PMT(IF(F19=0,F17,F19)/12,F18,-F16),F16*IF(F19=0,F17,F19)/12)))</f>
        <v>0</v>
      </c>
      <c r="G27" t="s">
        <v>2</v>
      </c>
      <c r="H27" s="22">
        <f>IF(OR(I16=0,I17=0,I18=0),0,IF(AND(I19=0,I20=0)=AND(I19&lt;&gt;0,I20&lt;&gt;0),0,IF(I21=0,PMT(IF(I19=0,I17,I19)/12,I18,-I16),I16*IF(I19=0,I17,I19)/12)))</f>
        <v>0</v>
      </c>
    </row>
    <row r="29" spans="1:9" ht="15.75" thickBot="1" x14ac:dyDescent="0.3">
      <c r="A29" t="s">
        <v>17</v>
      </c>
      <c r="B29" s="24">
        <f>(B12+E12+H12)-(B26+E26+H26)</f>
        <v>0</v>
      </c>
    </row>
    <row r="30" spans="1:9" ht="15.75" thickBot="1" x14ac:dyDescent="0.3">
      <c r="A30" t="s">
        <v>18</v>
      </c>
      <c r="B30" s="24">
        <f>-((B13+E13+H13)+(C9+F9+I9))+((C22+F22+I22)+(B27+E27+H27))</f>
        <v>0</v>
      </c>
      <c r="D30" s="11" t="str">
        <f>IF(B30&gt;0,"New loan structure will decrease monthly cashflow","New loan structure will increase monthly cashflow")</f>
        <v>New loan structure will increase monthly cashflow</v>
      </c>
      <c r="E30" s="12"/>
      <c r="F30" s="12"/>
      <c r="G30" s="13"/>
    </row>
    <row r="31" spans="1:9" ht="15.75" thickBot="1" x14ac:dyDescent="0.3">
      <c r="A31" s="7" t="s">
        <v>19</v>
      </c>
      <c r="B31" s="25">
        <f>-((C3+F3+I3)+(B12+E12+H12)+(C9*C5+F9*F5+I9*I5))+((C16+F16+I16)+(B26+E26+H26)+(C18*C22+F18*F22+I18*I22))</f>
        <v>0</v>
      </c>
      <c r="D31" s="14" t="str">
        <f>IF(B31&gt;0,"New loan structure will cost more long term","New loan structure will cost less long term")</f>
        <v>New loan structure will cost less long term</v>
      </c>
      <c r="E31" s="15"/>
      <c r="F31" s="15"/>
      <c r="G31" s="16"/>
    </row>
    <row r="32" spans="1:9" x14ac:dyDescent="0.25">
      <c r="A32" t="s">
        <v>20</v>
      </c>
      <c r="B32" s="24">
        <f>C10+C23+F10+F23+I10+I23</f>
        <v>0</v>
      </c>
    </row>
    <row r="34" spans="1:2" x14ac:dyDescent="0.25">
      <c r="A34" t="s">
        <v>31</v>
      </c>
      <c r="B34" t="s">
        <v>35</v>
      </c>
    </row>
    <row r="35" spans="1:2" x14ac:dyDescent="0.25">
      <c r="B35" t="s">
        <v>36</v>
      </c>
    </row>
    <row r="36" spans="1:2" x14ac:dyDescent="0.25">
      <c r="B36" t="s">
        <v>32</v>
      </c>
    </row>
    <row r="37" spans="1:2" x14ac:dyDescent="0.25">
      <c r="B37" t="s">
        <v>33</v>
      </c>
    </row>
    <row r="38" spans="1:2" x14ac:dyDescent="0.25">
      <c r="B38" t="s">
        <v>34</v>
      </c>
    </row>
  </sheetData>
  <sheetProtection algorithmName="SHA-512" hashValue="2/EXpKFxxNbq1ExRwmrVe3uiv1of00G6UOEwZudToPDSkeF0wWZZhy4emLxYPnNkV6+5PW4IlY0xBLXRo17L0A==" saltValue="m3gqlaC3lJAi+utX67fImA==" spinCount="100000" sheet="1" objects="1" scenarios="1"/>
  <mergeCells count="4">
    <mergeCell ref="A1:I1"/>
    <mergeCell ref="A15:I15"/>
    <mergeCell ref="D30:G30"/>
    <mergeCell ref="D31:G31"/>
  </mergeCells>
  <conditionalFormatting sqref="D30">
    <cfRule type="expression" dxfId="1" priority="2">
      <formula>$B$30&lt;0</formula>
    </cfRule>
  </conditionalFormatting>
  <conditionalFormatting sqref="D31:G31">
    <cfRule type="expression" dxfId="0" priority="1">
      <formula>$B$31&lt;0</formula>
    </cfRule>
  </conditionalFormatting>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4AA62-7777-45FF-9EA1-08C66CCC1769}">
  <dimension ref="A1:A11"/>
  <sheetViews>
    <sheetView workbookViewId="0">
      <selection activeCell="A8" sqref="A8"/>
    </sheetView>
  </sheetViews>
  <sheetFormatPr defaultRowHeight="15" x14ac:dyDescent="0.25"/>
  <sheetData>
    <row r="1" spans="1:1" x14ac:dyDescent="0.25">
      <c r="A1" t="s">
        <v>8</v>
      </c>
    </row>
    <row r="2" spans="1:1" x14ac:dyDescent="0.25">
      <c r="A2" t="s">
        <v>9</v>
      </c>
    </row>
    <row r="3" spans="1:1" x14ac:dyDescent="0.25">
      <c r="A3" t="s">
        <v>10</v>
      </c>
    </row>
    <row r="4" spans="1:1" x14ac:dyDescent="0.25">
      <c r="A4" t="s">
        <v>11</v>
      </c>
    </row>
    <row r="5" spans="1:1" x14ac:dyDescent="0.25">
      <c r="A5" t="s">
        <v>26</v>
      </c>
    </row>
    <row r="6" spans="1:1" x14ac:dyDescent="0.25">
      <c r="A6" t="s">
        <v>27</v>
      </c>
    </row>
    <row r="7" spans="1:1" x14ac:dyDescent="0.25">
      <c r="A7" t="s">
        <v>12</v>
      </c>
    </row>
    <row r="8" spans="1:1" x14ac:dyDescent="0.25">
      <c r="A8" t="s">
        <v>13</v>
      </c>
    </row>
    <row r="9" spans="1:1" x14ac:dyDescent="0.25">
      <c r="A9" t="s">
        <v>23</v>
      </c>
    </row>
    <row r="10" spans="1:1" x14ac:dyDescent="0.25">
      <c r="A10" t="s">
        <v>24</v>
      </c>
    </row>
    <row r="11" spans="1:1" x14ac:dyDescent="0.25">
      <c r="A11" t="s">
        <v>25</v>
      </c>
    </row>
  </sheetData>
  <sheetProtection algorithmName="SHA-512" hashValue="WPbDgi1gJBNEO5Ai3pl6maweFMjLbpEZD3b9+2cm3C2z8XH43BzMuPytcnLpZVQfW6hsknAPVuJhL1p7cH2WMw==" saltValue="jeiiIfhxG/qgOLVNua7n3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vt:lpstr>
      <vt:lpstr>Assumptions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Emile</dc:creator>
  <cp:lastModifiedBy>John Emile</cp:lastModifiedBy>
  <dcterms:created xsi:type="dcterms:W3CDTF">2019-09-02T01:49:31Z</dcterms:created>
  <dcterms:modified xsi:type="dcterms:W3CDTF">2021-02-10T23:18:15Z</dcterms:modified>
</cp:coreProperties>
</file>